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0" yWindow="30" windowWidth="11550" windowHeight="10890" activeTab="5"/>
  </bookViews>
  <sheets>
    <sheet name="ZS-LSS2" sheetId="1" r:id="rId1"/>
    <sheet name="MST-LSS2" sheetId="2" r:id="rId2"/>
    <sheet name="MSE-LSS2" sheetId="3" r:id="rId3"/>
    <sheet name="MSE-LSS4" sheetId="4" r:id="rId4"/>
    <sheet name="MST-LSS6" sheetId="5" r:id="rId5"/>
    <sheet name="MSE-LSS6 " sheetId="6" r:id="rId6"/>
  </sheets>
  <definedNames/>
  <calcPr fullCalcOnLoad="1" refMode="R1C1"/>
</workbook>
</file>

<file path=xl/comments4.xml><?xml version="1.0" encoding="utf-8"?>
<comments xmlns="http://schemas.openxmlformats.org/spreadsheetml/2006/main">
  <authors>
    <author>bbalhan</author>
  </authors>
  <commentList>
    <comment ref="F20" authorId="0">
      <text>
        <r>
          <rPr>
            <b/>
            <sz val="8"/>
            <rFont val="Tahoma"/>
            <family val="0"/>
          </rPr>
          <t>bbalhan:</t>
        </r>
        <r>
          <rPr>
            <sz val="8"/>
            <rFont val="Tahoma"/>
            <family val="0"/>
          </rPr>
          <t xml:space="preserve">
attention -1 mm</t>
        </r>
      </text>
    </comment>
    <comment ref="F21" authorId="0">
      <text>
        <r>
          <rPr>
            <b/>
            <sz val="8"/>
            <rFont val="Tahoma"/>
            <family val="0"/>
          </rPr>
          <t>bbalhan:</t>
        </r>
        <r>
          <rPr>
            <sz val="8"/>
            <rFont val="Tahoma"/>
            <family val="0"/>
          </rPr>
          <t xml:space="preserve">
attention -1 mm</t>
        </r>
      </text>
    </comment>
  </commentList>
</comments>
</file>

<file path=xl/comments5.xml><?xml version="1.0" encoding="utf-8"?>
<comments xmlns="http://schemas.openxmlformats.org/spreadsheetml/2006/main">
  <authors>
    <author>bbalhan</author>
  </authors>
  <commentList>
    <comment ref="C20" authorId="0">
      <text>
        <r>
          <rPr>
            <b/>
            <sz val="8"/>
            <rFont val="Tahoma"/>
            <family val="0"/>
          </rPr>
          <t>bbalhan:</t>
        </r>
        <r>
          <rPr>
            <sz val="8"/>
            <rFont val="Tahoma"/>
            <family val="0"/>
          </rPr>
          <t xml:space="preserve">
attention - 1mm pour les tpsg</t>
        </r>
      </text>
    </comment>
    <comment ref="C21" authorId="0">
      <text>
        <r>
          <rPr>
            <b/>
            <sz val="8"/>
            <rFont val="Tahoma"/>
            <family val="0"/>
          </rPr>
          <t>bbalhan:</t>
        </r>
        <r>
          <rPr>
            <sz val="8"/>
            <rFont val="Tahoma"/>
            <family val="0"/>
          </rPr>
          <t xml:space="preserve">
attention - 1mm pour les tpsg</t>
        </r>
      </text>
    </comment>
    <comment ref="C22" authorId="0">
      <text>
        <r>
          <rPr>
            <b/>
            <sz val="8"/>
            <rFont val="Tahoma"/>
            <family val="0"/>
          </rPr>
          <t>bbalhan:</t>
        </r>
        <r>
          <rPr>
            <sz val="8"/>
            <rFont val="Tahoma"/>
            <family val="0"/>
          </rPr>
          <t xml:space="preserve">
attention - 1mm pour les tpsg</t>
        </r>
      </text>
    </comment>
    <comment ref="C23" authorId="0">
      <text>
        <r>
          <rPr>
            <b/>
            <sz val="8"/>
            <rFont val="Tahoma"/>
            <family val="0"/>
          </rPr>
          <t>bbalhan:</t>
        </r>
        <r>
          <rPr>
            <sz val="8"/>
            <rFont val="Tahoma"/>
            <family val="0"/>
          </rPr>
          <t xml:space="preserve">
attention - 1mm pour les tpsg</t>
        </r>
      </text>
    </comment>
  </commentList>
</comments>
</file>

<file path=xl/sharedStrings.xml><?xml version="1.0" encoding="utf-8"?>
<sst xmlns="http://schemas.openxmlformats.org/spreadsheetml/2006/main" count="166" uniqueCount="64">
  <si>
    <t xml:space="preserve"> </t>
  </si>
  <si>
    <t>line</t>
  </si>
  <si>
    <t>a</t>
  </si>
  <si>
    <t>b</t>
  </si>
  <si>
    <t>offset</t>
  </si>
  <si>
    <t>x</t>
  </si>
  <si>
    <t>Valeur entrée software</t>
  </si>
  <si>
    <t>Valeur sortie software</t>
  </si>
  <si>
    <t>y(reel)</t>
  </si>
  <si>
    <t>calcul de l'offset</t>
  </si>
  <si>
    <t>calcul position reel</t>
  </si>
  <si>
    <t>&lt;===</t>
  </si>
  <si>
    <t>IN</t>
  </si>
  <si>
    <t>OUT</t>
  </si>
  <si>
    <t>aX+b-offset</t>
  </si>
  <si>
    <t>X</t>
  </si>
  <si>
    <t>MSE 41837</t>
  </si>
  <si>
    <t>MSE 41852</t>
  </si>
  <si>
    <t>MSE 41856</t>
  </si>
  <si>
    <t>MSE 41871</t>
  </si>
  <si>
    <t>MSE 41876</t>
  </si>
  <si>
    <t>MSE 41891</t>
  </si>
  <si>
    <t>TPSG 41832</t>
  </si>
  <si>
    <t>position septum / CL</t>
  </si>
  <si>
    <t>epaisseur TPSG4 (mm)</t>
  </si>
  <si>
    <t>épaisseur septum MSE (mm)</t>
  </si>
  <si>
    <t>position + epaisseur</t>
  </si>
  <si>
    <t>epaisseur TPSG6 (mm)</t>
  </si>
  <si>
    <t>épaisseur septum MST (mm)</t>
  </si>
  <si>
    <t>TPSG 61773</t>
  </si>
  <si>
    <t>TPSG 61776</t>
  </si>
  <si>
    <t>MST 61779</t>
  </si>
  <si>
    <t>MST 61794</t>
  </si>
  <si>
    <t>y=ax+b</t>
  </si>
  <si>
    <t>MST_LSS6</t>
  </si>
  <si>
    <t>MSE_LSS4</t>
  </si>
  <si>
    <t>MSE 61832</t>
  </si>
  <si>
    <t>MSE 61837</t>
  </si>
  <si>
    <t>MSE 61852</t>
  </si>
  <si>
    <t>MSE 61857</t>
  </si>
  <si>
    <t>MSE 61872</t>
  </si>
  <si>
    <t>MSE_LSS6</t>
  </si>
  <si>
    <t>MSE_LSS2</t>
  </si>
  <si>
    <t>MSE 21832</t>
  </si>
  <si>
    <t>MSE 21837</t>
  </si>
  <si>
    <t>MSE 21852</t>
  </si>
  <si>
    <t>MSE 21857</t>
  </si>
  <si>
    <t>MSE 21872</t>
  </si>
  <si>
    <t>TPST 21759</t>
  </si>
  <si>
    <t>MST 21774</t>
  </si>
  <si>
    <t>MST 21779</t>
  </si>
  <si>
    <t>MST 21794</t>
  </si>
  <si>
    <t>MST_LSS2</t>
  </si>
  <si>
    <t>ZS 21633</t>
  </si>
  <si>
    <t>ZS 21638</t>
  </si>
  <si>
    <t>ZS 21655</t>
  </si>
  <si>
    <t>ZS 21671</t>
  </si>
  <si>
    <t>ZS 21676</t>
  </si>
  <si>
    <t>ZS_LSS2</t>
  </si>
  <si>
    <t>épaisseur septum ZS 1-2</t>
  </si>
  <si>
    <t>épaisseur septum ZS 3-5</t>
  </si>
  <si>
    <t>position septa</t>
  </si>
  <si>
    <t>position mires</t>
  </si>
  <si>
    <t>verifier  par rapport à la base de donnée 15/08/2007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</si>
</sst>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sz val="9.75"/>
      <color indexed="10"/>
      <name val="Helv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 Unicode MS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6" fillId="0" borderId="0" xfId="0" applyFont="1" applyAlignment="1" quotePrefix="1">
      <alignment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/>
    </xf>
    <xf numFmtId="173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173" fontId="0" fillId="0" borderId="10" xfId="0" applyNumberFormat="1" applyBorder="1" applyAlignment="1" applyProtection="1">
      <alignment/>
      <protection locked="0"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"/>
          <c:w val="0.9585"/>
          <c:h val="0.9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'ZS-LSS2'!$B$19:$B$28</c:f>
              <c:numCache/>
            </c:numRef>
          </c:xVal>
          <c:yVal>
            <c:numRef>
              <c:f>'ZS-LSS2'!$C$19:$C$28</c:f>
              <c:numCache/>
            </c:numRef>
          </c:yVal>
          <c:smooth val="0"/>
        </c:ser>
        <c:axId val="61823302"/>
        <c:axId val="19538807"/>
      </c:scatterChart>
      <c:val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8807"/>
        <c:crosses val="autoZero"/>
        <c:crossBetween val="midCat"/>
        <c:dispUnits/>
      </c:valAx>
      <c:valAx>
        <c:axId val="19538807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33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625"/>
          <c:w val="0.959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'MST-LSS2'!$B$19:$B$26</c:f>
              <c:numCache/>
            </c:numRef>
          </c:xVal>
          <c:yVal>
            <c:numRef>
              <c:f>'MST-LSS2'!$C$19:$C$26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'MST-LSS2'!$B$19:$B$26</c:f>
              <c:numCache/>
            </c:numRef>
          </c:xVal>
          <c:yVal>
            <c:numRef>
              <c:f>'MST-LSS2'!$D$19:$D$26</c:f>
              <c:numCache/>
            </c:numRef>
          </c:yVal>
          <c:smooth val="0"/>
        </c:ser>
        <c:axId val="41631536"/>
        <c:axId val="39139505"/>
      </c:scatterChart>
      <c:val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9505"/>
        <c:crosses val="autoZero"/>
        <c:crossBetween val="midCat"/>
        <c:dispUnits/>
      </c:valAx>
      <c:valAx>
        <c:axId val="39139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315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038"/>
          <c:w val="0.81475"/>
          <c:h val="0.917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'MSE-LSS2'!$B$19:$B$28</c:f>
              <c:numCache/>
            </c:numRef>
          </c:xVal>
          <c:yVal>
            <c:numRef>
              <c:f>'MSE-LSS2'!$F$19:$F$28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'MSE-LSS2'!$B$19:$B$28</c:f>
              <c:numCache/>
            </c:numRef>
          </c:xVal>
          <c:yVal>
            <c:numRef>
              <c:f>'MSE-LSS2'!$G$19:$G$28</c:f>
              <c:numCache/>
            </c:numRef>
          </c:yVal>
          <c:smooth val="0"/>
        </c:ser>
        <c:axId val="16711226"/>
        <c:axId val="16183307"/>
      </c:scatterChart>
      <c:val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307"/>
        <c:crosses val="autoZero"/>
        <c:crossBetween val="midCat"/>
        <c:dispUnits/>
      </c:valAx>
      <c:valAx>
        <c:axId val="16183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11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445"/>
          <c:w val="0.81725"/>
          <c:h val="0.930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'MSE-LSS4'!$B$20:$B$33</c:f>
              <c:numCache/>
            </c:numRef>
          </c:xVal>
          <c:yVal>
            <c:numRef>
              <c:f>'MSE-LSS4'!$F$20:$F$33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'MSE-LSS4'!$B$20:$B$33</c:f>
              <c:numCache/>
            </c:numRef>
          </c:xVal>
          <c:yVal>
            <c:numRef>
              <c:f>'MSE-LSS4'!$G$20:$G$33</c:f>
              <c:numCache/>
            </c:numRef>
          </c:yVal>
          <c:smooth val="0"/>
        </c:ser>
        <c:axId val="11432036"/>
        <c:axId val="35779461"/>
      </c:scatterChart>
      <c:valAx>
        <c:axId val="114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79461"/>
        <c:crosses val="autoZero"/>
        <c:crossBetween val="midCat"/>
        <c:dispUnits/>
      </c:valAx>
      <c:valAx>
        <c:axId val="35779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320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075"/>
          <c:w val="0.958"/>
          <c:h val="0.91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'MST-LSS6'!$B$20:$B$27</c:f>
              <c:numCache/>
            </c:numRef>
          </c:xVal>
          <c:yVal>
            <c:numRef>
              <c:f>'MST-LSS6'!$C$20:$C$27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'MST-LSS6'!$B$20:$B$27</c:f>
              <c:numCache/>
            </c:numRef>
          </c:xVal>
          <c:yVal>
            <c:numRef>
              <c:f>'MST-LSS6'!$D$20:$D$27</c:f>
              <c:numCache/>
            </c:numRef>
          </c:yVal>
          <c:smooth val="0"/>
        </c:ser>
        <c:axId val="53579694"/>
        <c:axId val="12455199"/>
      </c:scatterChart>
      <c:valAx>
        <c:axId val="5357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5199"/>
        <c:crosses val="autoZero"/>
        <c:crossBetween val="midCat"/>
        <c:dispUnits/>
      </c:valAx>
      <c:valAx>
        <c:axId val="12455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796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"/>
          <c:w val="0.81775"/>
          <c:h val="0.92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'MSE-LSS6 '!$B$19:$B$28</c:f>
              <c:numCache/>
            </c:numRef>
          </c:xVal>
          <c:yVal>
            <c:numRef>
              <c:f>'MSE-LSS6 '!$F$19:$F$28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'MSE-LSS6 '!$B$19:$B$28</c:f>
              <c:numCache/>
            </c:numRef>
          </c:xVal>
          <c:yVal>
            <c:numRef>
              <c:f>'MSE-LSS6 '!$G$19:$G$28</c:f>
              <c:numCache/>
            </c:numRef>
          </c:yVal>
          <c:smooth val="0"/>
        </c:ser>
        <c:axId val="44987928"/>
        <c:axId val="2238169"/>
      </c:scatterChart>
      <c:valAx>
        <c:axId val="44987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69"/>
        <c:crosses val="autoZero"/>
        <c:crossBetween val="midCat"/>
        <c:dispUnits/>
      </c:valAx>
      <c:valAx>
        <c:axId val="2238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7</xdr:col>
      <xdr:colOff>285750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724025" y="5162550"/>
        <a:ext cx="46767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7</xdr:col>
      <xdr:colOff>333375</xdr:colOff>
      <xdr:row>43</xdr:row>
      <xdr:rowOff>114300</xdr:rowOff>
    </xdr:to>
    <xdr:graphicFrame>
      <xdr:nvGraphicFramePr>
        <xdr:cNvPr id="1" name="Chart 5"/>
        <xdr:cNvGraphicFramePr/>
      </xdr:nvGraphicFramePr>
      <xdr:xfrm>
        <a:off x="1724025" y="4524375"/>
        <a:ext cx="47244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29</xdr:row>
      <xdr:rowOff>0</xdr:rowOff>
    </xdr:from>
    <xdr:to>
      <xdr:col>6</xdr:col>
      <xdr:colOff>895350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676400" y="4848225"/>
        <a:ext cx="49339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33</xdr:row>
      <xdr:rowOff>152400</xdr:rowOff>
    </xdr:from>
    <xdr:to>
      <xdr:col>7</xdr:col>
      <xdr:colOff>47625</xdr:colOff>
      <xdr:row>50</xdr:row>
      <xdr:rowOff>123825</xdr:rowOff>
    </xdr:to>
    <xdr:graphicFrame>
      <xdr:nvGraphicFramePr>
        <xdr:cNvPr id="1" name="Chart 14"/>
        <xdr:cNvGraphicFramePr/>
      </xdr:nvGraphicFramePr>
      <xdr:xfrm>
        <a:off x="1695450" y="5648325"/>
        <a:ext cx="5305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152400</xdr:rowOff>
    </xdr:from>
    <xdr:to>
      <xdr:col>7</xdr:col>
      <xdr:colOff>247650</xdr:colOff>
      <xdr:row>42</xdr:row>
      <xdr:rowOff>142875</xdr:rowOff>
    </xdr:to>
    <xdr:graphicFrame>
      <xdr:nvGraphicFramePr>
        <xdr:cNvPr id="1" name="Chart 8"/>
        <xdr:cNvGraphicFramePr/>
      </xdr:nvGraphicFramePr>
      <xdr:xfrm>
        <a:off x="1733550" y="4676775"/>
        <a:ext cx="46291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29</xdr:row>
      <xdr:rowOff>0</xdr:rowOff>
    </xdr:from>
    <xdr:to>
      <xdr:col>7</xdr:col>
      <xdr:colOff>9525</xdr:colOff>
      <xdr:row>44</xdr:row>
      <xdr:rowOff>9525</xdr:rowOff>
    </xdr:to>
    <xdr:graphicFrame>
      <xdr:nvGraphicFramePr>
        <xdr:cNvPr id="1" name="Chart 3"/>
        <xdr:cNvGraphicFramePr/>
      </xdr:nvGraphicFramePr>
      <xdr:xfrm>
        <a:off x="1695450" y="4848225"/>
        <a:ext cx="52673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5.8515625" style="0" bestFit="1" customWidth="1"/>
    <col min="4" max="4" width="20.140625" style="0" customWidth="1"/>
    <col min="10" max="10" width="12.140625" style="0" customWidth="1"/>
  </cols>
  <sheetData>
    <row r="1" ht="18.75">
      <c r="A1" s="13" t="s">
        <v>58</v>
      </c>
    </row>
    <row r="2" ht="12.75">
      <c r="A2" t="s">
        <v>0</v>
      </c>
    </row>
    <row r="3" spans="1:4" ht="15.75">
      <c r="A3" t="s">
        <v>6</v>
      </c>
      <c r="B3" s="8">
        <v>68</v>
      </c>
      <c r="C3" s="9" t="s">
        <v>11</v>
      </c>
      <c r="D3" t="s">
        <v>12</v>
      </c>
    </row>
    <row r="4" spans="1:4" ht="15.75">
      <c r="A4" t="s">
        <v>7</v>
      </c>
      <c r="B4" s="8">
        <v>39.8</v>
      </c>
      <c r="C4" s="9" t="s">
        <v>11</v>
      </c>
      <c r="D4" t="s">
        <v>13</v>
      </c>
    </row>
    <row r="6" ht="15">
      <c r="K6" s="17"/>
    </row>
    <row r="7" ht="15">
      <c r="K7" s="17"/>
    </row>
    <row r="8" spans="1:11" ht="15">
      <c r="A8" s="4" t="s">
        <v>10</v>
      </c>
      <c r="B8" s="4"/>
      <c r="C8" s="4"/>
      <c r="D8" s="4"/>
      <c r="K8" s="17"/>
    </row>
    <row r="9" spans="1:11" ht="15">
      <c r="A9" s="4"/>
      <c r="B9" s="4"/>
      <c r="C9" s="4" t="s">
        <v>2</v>
      </c>
      <c r="D9" s="5">
        <f>(B4-B3)/B28</f>
        <v>-1.5048025613660623</v>
      </c>
      <c r="K9" s="17"/>
    </row>
    <row r="10" spans="1:11" ht="15">
      <c r="A10" s="4"/>
      <c r="B10" s="4"/>
      <c r="C10" s="4" t="s">
        <v>3</v>
      </c>
      <c r="D10" s="5">
        <f>B3</f>
        <v>68</v>
      </c>
      <c r="K10" s="17"/>
    </row>
    <row r="11" spans="1:11" ht="15">
      <c r="A11" s="4" t="s">
        <v>59</v>
      </c>
      <c r="B11" s="4"/>
      <c r="C11" s="4"/>
      <c r="D11" s="4">
        <v>0.06</v>
      </c>
      <c r="K11" s="17"/>
    </row>
    <row r="12" spans="1:11" ht="15">
      <c r="A12" s="4" t="s">
        <v>60</v>
      </c>
      <c r="B12" s="4"/>
      <c r="C12" s="4"/>
      <c r="D12" s="4">
        <v>0.1</v>
      </c>
      <c r="K12" s="17"/>
    </row>
    <row r="13" ht="15">
      <c r="K13" s="17"/>
    </row>
    <row r="14" ht="15">
      <c r="K14" s="17"/>
    </row>
    <row r="15" ht="15">
      <c r="K15" s="17"/>
    </row>
    <row r="16" ht="15">
      <c r="K16" s="17"/>
    </row>
    <row r="18" spans="2:4" ht="12.75">
      <c r="B18" t="s">
        <v>5</v>
      </c>
      <c r="C18" s="3" t="s">
        <v>33</v>
      </c>
      <c r="D18" t="s">
        <v>26</v>
      </c>
    </row>
    <row r="19" spans="1:4" ht="12.75">
      <c r="A19" s="4" t="s">
        <v>53</v>
      </c>
      <c r="B19" s="5">
        <v>0</v>
      </c>
      <c r="C19" s="6">
        <f aca="true" t="shared" si="0" ref="C19:C28">(D$9*B19)+D$10</f>
        <v>68</v>
      </c>
      <c r="D19" s="6">
        <f>C19+D$11</f>
        <v>68.06</v>
      </c>
    </row>
    <row r="20" spans="1:4" ht="12.75">
      <c r="A20" s="4"/>
      <c r="B20" s="5">
        <v>3.1</v>
      </c>
      <c r="C20" s="6">
        <f t="shared" si="0"/>
        <v>63.33511205976521</v>
      </c>
      <c r="D20" s="6">
        <f>C20+D$11</f>
        <v>63.39511205976521</v>
      </c>
    </row>
    <row r="21" spans="1:4" ht="12.75">
      <c r="A21" s="4" t="s">
        <v>54</v>
      </c>
      <c r="B21" s="5">
        <v>3.91</v>
      </c>
      <c r="C21" s="6">
        <f t="shared" si="0"/>
        <v>62.116221985058694</v>
      </c>
      <c r="D21" s="6">
        <f>C21+D$11</f>
        <v>62.176221985058696</v>
      </c>
    </row>
    <row r="22" spans="1:4" ht="12.75">
      <c r="A22" s="4"/>
      <c r="B22" s="5">
        <v>7.01</v>
      </c>
      <c r="C22" s="6">
        <f t="shared" si="0"/>
        <v>57.4513340448239</v>
      </c>
      <c r="D22" s="6">
        <f>C22+D$11</f>
        <v>57.511334044823904</v>
      </c>
    </row>
    <row r="23" spans="1:4" ht="12.75">
      <c r="A23" s="4" t="s">
        <v>55</v>
      </c>
      <c r="B23" s="5">
        <v>7.82</v>
      </c>
      <c r="C23" s="6">
        <f t="shared" si="0"/>
        <v>56.232443970117394</v>
      </c>
      <c r="D23" s="6">
        <f aca="true" t="shared" si="1" ref="D23:D28">C23+D$12</f>
        <v>56.332443970117396</v>
      </c>
    </row>
    <row r="24" spans="1:4" ht="12.75">
      <c r="A24" s="4"/>
      <c r="B24" s="5">
        <v>10.92</v>
      </c>
      <c r="C24" s="6">
        <f t="shared" si="0"/>
        <v>51.567556029882596</v>
      </c>
      <c r="D24" s="6">
        <f t="shared" si="1"/>
        <v>51.6675560298826</v>
      </c>
    </row>
    <row r="25" spans="1:4" ht="12.75">
      <c r="A25" s="4" t="s">
        <v>56</v>
      </c>
      <c r="B25" s="5">
        <v>11.73</v>
      </c>
      <c r="C25" s="6">
        <f t="shared" si="0"/>
        <v>50.34866595517609</v>
      </c>
      <c r="D25" s="6">
        <f t="shared" si="1"/>
        <v>50.44866595517609</v>
      </c>
    </row>
    <row r="26" spans="1:4" ht="12.75">
      <c r="A26" s="4"/>
      <c r="B26" s="5">
        <v>14.83</v>
      </c>
      <c r="C26" s="6">
        <f t="shared" si="0"/>
        <v>45.683778014941296</v>
      </c>
      <c r="D26" s="6">
        <f t="shared" si="1"/>
        <v>45.7837780149413</v>
      </c>
    </row>
    <row r="27" spans="1:4" ht="12.75">
      <c r="A27" s="4" t="s">
        <v>57</v>
      </c>
      <c r="B27" s="5">
        <v>15.64</v>
      </c>
      <c r="C27" s="6">
        <f t="shared" si="0"/>
        <v>44.46488794023479</v>
      </c>
      <c r="D27" s="6">
        <f t="shared" si="1"/>
        <v>44.56488794023479</v>
      </c>
    </row>
    <row r="28" spans="1:4" ht="12.75">
      <c r="A28" s="4"/>
      <c r="B28" s="5">
        <v>18.74</v>
      </c>
      <c r="C28" s="6">
        <f t="shared" si="0"/>
        <v>39.8</v>
      </c>
      <c r="D28" s="6">
        <f t="shared" si="1"/>
        <v>39.9</v>
      </c>
    </row>
    <row r="31" ht="12.75">
      <c r="A31" t="s">
        <v>61</v>
      </c>
    </row>
    <row r="50" ht="12.75">
      <c r="A50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5.8515625" style="0" bestFit="1" customWidth="1"/>
    <col min="4" max="4" width="20.140625" style="0" customWidth="1"/>
  </cols>
  <sheetData>
    <row r="1" ht="18.75">
      <c r="A1" s="13" t="s">
        <v>52</v>
      </c>
    </row>
    <row r="2" ht="12.75">
      <c r="A2" t="s">
        <v>0</v>
      </c>
    </row>
    <row r="3" spans="1:4" ht="15.75">
      <c r="A3" t="s">
        <v>6</v>
      </c>
      <c r="B3" s="8">
        <v>39.4</v>
      </c>
      <c r="C3" s="9" t="s">
        <v>11</v>
      </c>
      <c r="D3" t="s">
        <v>12</v>
      </c>
    </row>
    <row r="4" spans="1:4" ht="15.75">
      <c r="A4" t="s">
        <v>7</v>
      </c>
      <c r="B4" s="8">
        <v>45.2</v>
      </c>
      <c r="C4" s="9" t="s">
        <v>11</v>
      </c>
      <c r="D4" t="s">
        <v>13</v>
      </c>
    </row>
    <row r="8" spans="1:4" ht="12.75">
      <c r="A8" s="4" t="s">
        <v>10</v>
      </c>
      <c r="B8" s="4"/>
      <c r="C8" s="4"/>
      <c r="D8" s="4"/>
    </row>
    <row r="9" spans="1:4" ht="12.75">
      <c r="A9" s="4"/>
      <c r="B9" s="4"/>
      <c r="C9" s="4" t="s">
        <v>2</v>
      </c>
      <c r="D9" s="5">
        <f>(B4-B3)/B26</f>
        <v>0.497683198901665</v>
      </c>
    </row>
    <row r="10" spans="1:4" ht="12.75">
      <c r="A10" s="4"/>
      <c r="B10" s="4"/>
      <c r="C10" s="4" t="s">
        <v>3</v>
      </c>
      <c r="D10" s="5">
        <f>B3</f>
        <v>39.4</v>
      </c>
    </row>
    <row r="11" spans="1:4" ht="12.75">
      <c r="A11" s="4" t="s">
        <v>28</v>
      </c>
      <c r="B11" s="4"/>
      <c r="C11" s="4"/>
      <c r="D11" s="4">
        <v>4.2</v>
      </c>
    </row>
    <row r="12" spans="1:4" ht="12.75">
      <c r="A12" s="11"/>
      <c r="B12" s="11"/>
      <c r="C12" s="11"/>
      <c r="D12" s="11"/>
    </row>
    <row r="18" spans="2:4" ht="12.75">
      <c r="B18" t="s">
        <v>5</v>
      </c>
      <c r="C18" s="3" t="s">
        <v>33</v>
      </c>
      <c r="D18" t="s">
        <v>26</v>
      </c>
    </row>
    <row r="19" spans="1:4" ht="12.75">
      <c r="A19" s="4" t="s">
        <v>48</v>
      </c>
      <c r="B19" s="5">
        <v>0</v>
      </c>
      <c r="C19" s="6">
        <f aca="true" t="shared" si="0" ref="C19:C26">(D$9*B19)+D$10</f>
        <v>39.4</v>
      </c>
      <c r="D19" s="6">
        <f aca="true" t="shared" si="1" ref="D19:D26">C19+D$11</f>
        <v>43.6</v>
      </c>
    </row>
    <row r="20" spans="1:4" ht="12.75">
      <c r="A20" s="4"/>
      <c r="B20" s="5">
        <f>2.139</f>
        <v>2.139</v>
      </c>
      <c r="C20" s="6">
        <f t="shared" si="0"/>
        <v>40.46454436245066</v>
      </c>
      <c r="D20" s="6">
        <f t="shared" si="1"/>
        <v>44.66454436245066</v>
      </c>
    </row>
    <row r="21" spans="1:4" ht="12.75">
      <c r="A21" s="4" t="s">
        <v>49</v>
      </c>
      <c r="B21" s="5">
        <f>B22-2.4</f>
        <v>2.786</v>
      </c>
      <c r="C21" s="6">
        <f t="shared" si="0"/>
        <v>40.786545392140034</v>
      </c>
      <c r="D21" s="6">
        <f t="shared" si="1"/>
        <v>44.98654539214004</v>
      </c>
    </row>
    <row r="22" spans="1:4" ht="12.75">
      <c r="A22" s="4"/>
      <c r="B22" s="5">
        <f>B24-3.234</f>
        <v>5.186</v>
      </c>
      <c r="C22" s="6">
        <f t="shared" si="0"/>
        <v>41.98098506950403</v>
      </c>
      <c r="D22" s="6">
        <f t="shared" si="1"/>
        <v>46.18098506950403</v>
      </c>
    </row>
    <row r="23" spans="1:4" ht="12.75">
      <c r="A23" s="4" t="s">
        <v>50</v>
      </c>
      <c r="B23" s="5">
        <f>B24-2.4</f>
        <v>6.02</v>
      </c>
      <c r="C23" s="6">
        <f t="shared" si="0"/>
        <v>42.39605285738802</v>
      </c>
      <c r="D23" s="6">
        <f t="shared" si="1"/>
        <v>46.596052857388024</v>
      </c>
    </row>
    <row r="24" spans="1:4" ht="12.75">
      <c r="A24" s="4"/>
      <c r="B24" s="5">
        <f>B26-3.234</f>
        <v>8.42</v>
      </c>
      <c r="C24" s="6">
        <f t="shared" si="0"/>
        <v>43.590492534752016</v>
      </c>
      <c r="D24" s="6">
        <f t="shared" si="1"/>
        <v>47.79049253475202</v>
      </c>
    </row>
    <row r="25" spans="1:4" ht="12.75">
      <c r="A25" s="4" t="s">
        <v>51</v>
      </c>
      <c r="B25" s="5">
        <f>B26-2.4</f>
        <v>9.254</v>
      </c>
      <c r="C25" s="6">
        <f t="shared" si="0"/>
        <v>44.00556032263601</v>
      </c>
      <c r="D25" s="6">
        <f t="shared" si="1"/>
        <v>48.20556032263601</v>
      </c>
    </row>
    <row r="26" spans="1:4" ht="12.75">
      <c r="A26" s="4"/>
      <c r="B26" s="5">
        <v>11.654</v>
      </c>
      <c r="C26" s="6">
        <f t="shared" si="0"/>
        <v>45.2</v>
      </c>
      <c r="D26" s="6">
        <f t="shared" si="1"/>
        <v>49.400000000000006</v>
      </c>
    </row>
    <row r="30" ht="12.75">
      <c r="A30" t="s">
        <v>61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5.57421875" style="0" customWidth="1"/>
    <col min="3" max="3" width="12.7109375" style="0" customWidth="1"/>
    <col min="6" max="6" width="20.00390625" style="0" customWidth="1"/>
    <col min="7" max="7" width="18.57421875" style="0" customWidth="1"/>
  </cols>
  <sheetData>
    <row r="1" ht="18.75">
      <c r="A1" s="13" t="s">
        <v>42</v>
      </c>
    </row>
    <row r="2" ht="12.75">
      <c r="A2" t="s">
        <v>0</v>
      </c>
    </row>
    <row r="3" spans="1:4" ht="15.75">
      <c r="A3" t="s">
        <v>6</v>
      </c>
      <c r="B3" s="8">
        <v>52.7</v>
      </c>
      <c r="C3" s="9" t="s">
        <v>11</v>
      </c>
      <c r="D3" t="s">
        <v>12</v>
      </c>
    </row>
    <row r="4" spans="1:4" ht="15.75">
      <c r="A4" t="s">
        <v>7</v>
      </c>
      <c r="B4" s="8">
        <v>84.6</v>
      </c>
      <c r="C4" s="9" t="s">
        <v>11</v>
      </c>
      <c r="D4" t="s">
        <v>13</v>
      </c>
    </row>
    <row r="7" spans="1:4" ht="12.75">
      <c r="A7" s="4" t="s">
        <v>9</v>
      </c>
      <c r="B7" s="4"/>
      <c r="C7" s="4"/>
      <c r="D7" s="4"/>
    </row>
    <row r="8" spans="1:4" ht="12.75">
      <c r="A8" s="4"/>
      <c r="B8" s="4">
        <v>65</v>
      </c>
      <c r="C8" s="4" t="s">
        <v>2</v>
      </c>
      <c r="D8" s="5">
        <f>(B9-B8)/B28</f>
        <v>2.1041557075223567</v>
      </c>
    </row>
    <row r="9" spans="1:4" ht="12.75">
      <c r="A9" s="4"/>
      <c r="B9" s="4">
        <v>97</v>
      </c>
      <c r="C9" s="4" t="s">
        <v>3</v>
      </c>
      <c r="D9" s="5">
        <f>B8</f>
        <v>65</v>
      </c>
    </row>
    <row r="11" spans="1:4" ht="12.75">
      <c r="A11" s="4" t="s">
        <v>10</v>
      </c>
      <c r="B11" s="4"/>
      <c r="C11" s="4"/>
      <c r="D11" s="4"/>
    </row>
    <row r="12" spans="1:4" ht="12.75">
      <c r="A12" s="4"/>
      <c r="B12" s="4"/>
      <c r="C12" s="4" t="s">
        <v>2</v>
      </c>
      <c r="D12" s="5">
        <f>(B4-B3)/B28</f>
        <v>2.097580220936349</v>
      </c>
    </row>
    <row r="13" spans="1:4" ht="12.75">
      <c r="A13" s="4"/>
      <c r="B13" s="4"/>
      <c r="C13" s="4" t="s">
        <v>3</v>
      </c>
      <c r="D13" s="5">
        <f>B3</f>
        <v>52.7</v>
      </c>
    </row>
    <row r="14" spans="1:4" ht="12.75">
      <c r="A14" s="4" t="s">
        <v>25</v>
      </c>
      <c r="B14" s="4"/>
      <c r="C14" s="4"/>
      <c r="D14" s="4">
        <v>17.25</v>
      </c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ht="12.75">
      <c r="F17" s="3" t="s">
        <v>14</v>
      </c>
    </row>
    <row r="18" spans="2:7" ht="12.75">
      <c r="B18" t="s">
        <v>15</v>
      </c>
      <c r="C18" t="s">
        <v>8</v>
      </c>
      <c r="D18" t="s">
        <v>1</v>
      </c>
      <c r="E18" t="s">
        <v>4</v>
      </c>
      <c r="F18" t="s">
        <v>23</v>
      </c>
      <c r="G18" t="s">
        <v>26</v>
      </c>
    </row>
    <row r="19" spans="1:7" ht="12.75">
      <c r="A19" s="10" t="s">
        <v>43</v>
      </c>
      <c r="B19" s="14">
        <v>0</v>
      </c>
      <c r="C19" s="15">
        <v>65</v>
      </c>
      <c r="D19" s="5">
        <f aca="true" t="shared" si="0" ref="D19:D28">(D$8*B19)+D$9</f>
        <v>65</v>
      </c>
      <c r="E19" s="5">
        <f aca="true" t="shared" si="1" ref="E19:E28">D19-C19</f>
        <v>0</v>
      </c>
      <c r="F19" s="6">
        <f aca="true" t="shared" si="2" ref="F19:F28">((D$12*B19)+D$13)-E19</f>
        <v>52.7</v>
      </c>
      <c r="G19" s="6">
        <f aca="true" t="shared" si="3" ref="G19:G28">F19+D$14</f>
        <v>69.95</v>
      </c>
    </row>
    <row r="20" spans="1:7" ht="12.75">
      <c r="A20" s="10" t="s">
        <v>0</v>
      </c>
      <c r="B20" s="16">
        <v>2.28</v>
      </c>
      <c r="C20" s="15">
        <v>63.982935297211995</v>
      </c>
      <c r="D20" s="5">
        <f t="shared" si="0"/>
        <v>69.79747501315097</v>
      </c>
      <c r="E20" s="5">
        <f t="shared" si="1"/>
        <v>5.814539715938977</v>
      </c>
      <c r="F20" s="6">
        <f t="shared" si="2"/>
        <v>51.6679431877959</v>
      </c>
      <c r="G20" s="6">
        <f t="shared" si="3"/>
        <v>68.9179431877959</v>
      </c>
    </row>
    <row r="21" spans="1:7" ht="12.75">
      <c r="A21" s="10" t="s">
        <v>44</v>
      </c>
      <c r="B21" s="16">
        <v>3.2319999999999998</v>
      </c>
      <c r="C21" s="15">
        <v>64.16522251446607</v>
      </c>
      <c r="D21" s="5">
        <f t="shared" si="0"/>
        <v>71.80063124671226</v>
      </c>
      <c r="E21" s="5">
        <f t="shared" si="1"/>
        <v>7.635408732246191</v>
      </c>
      <c r="F21" s="6">
        <f t="shared" si="2"/>
        <v>51.84397054182009</v>
      </c>
      <c r="G21" s="6">
        <f t="shared" si="3"/>
        <v>69.09397054182008</v>
      </c>
    </row>
    <row r="22" spans="1:7" ht="12.75">
      <c r="A22" s="10" t="s">
        <v>0</v>
      </c>
      <c r="B22" s="16">
        <v>5.512</v>
      </c>
      <c r="C22" s="15">
        <v>66.05542766964756</v>
      </c>
      <c r="D22" s="5">
        <f t="shared" si="0"/>
        <v>76.59810625986323</v>
      </c>
      <c r="E22" s="5">
        <f t="shared" si="1"/>
        <v>10.542678590215672</v>
      </c>
      <c r="F22" s="6">
        <f t="shared" si="2"/>
        <v>53.71918358758549</v>
      </c>
      <c r="G22" s="6">
        <f t="shared" si="3"/>
        <v>70.96918358758549</v>
      </c>
    </row>
    <row r="23" spans="1:7" ht="12.75">
      <c r="A23" s="10" t="s">
        <v>45</v>
      </c>
      <c r="B23" s="16">
        <v>6.4639999999999995</v>
      </c>
      <c r="C23" s="15">
        <v>67.45162756443978</v>
      </c>
      <c r="D23" s="5">
        <f t="shared" si="0"/>
        <v>78.60126249342451</v>
      </c>
      <c r="E23" s="5">
        <f t="shared" si="1"/>
        <v>11.149634928984739</v>
      </c>
      <c r="F23" s="6">
        <f t="shared" si="2"/>
        <v>55.10912361914782</v>
      </c>
      <c r="G23" s="6">
        <f t="shared" si="3"/>
        <v>72.35912361914782</v>
      </c>
    </row>
    <row r="24" spans="1:7" ht="12.75">
      <c r="A24" s="10" t="s">
        <v>0</v>
      </c>
      <c r="B24" s="16">
        <v>8.744</v>
      </c>
      <c r="C24" s="15">
        <v>72.24910257759075</v>
      </c>
      <c r="D24" s="5">
        <f t="shared" si="0"/>
        <v>83.39873750657549</v>
      </c>
      <c r="E24" s="5">
        <f t="shared" si="1"/>
        <v>11.149634928984739</v>
      </c>
      <c r="F24" s="6">
        <f t="shared" si="2"/>
        <v>59.8916065228827</v>
      </c>
      <c r="G24" s="6">
        <f t="shared" si="3"/>
        <v>77.1416065228827</v>
      </c>
    </row>
    <row r="25" spans="1:7" ht="12.75">
      <c r="A25" s="10" t="s">
        <v>46</v>
      </c>
      <c r="B25" s="16">
        <v>9.696</v>
      </c>
      <c r="C25" s="15">
        <v>74.8592151499211</v>
      </c>
      <c r="D25" s="5">
        <f t="shared" si="0"/>
        <v>85.40189374013677</v>
      </c>
      <c r="E25" s="5">
        <f t="shared" si="1"/>
        <v>10.542678590215672</v>
      </c>
      <c r="F25" s="6">
        <f t="shared" si="2"/>
        <v>62.495459231983176</v>
      </c>
      <c r="G25" s="6">
        <f t="shared" si="3"/>
        <v>79.74545923198318</v>
      </c>
    </row>
    <row r="26" spans="1:7" ht="12.75">
      <c r="A26" s="10" t="s">
        <v>0</v>
      </c>
      <c r="B26" s="16">
        <v>11.975999999999999</v>
      </c>
      <c r="C26" s="15">
        <v>82.56396002104155</v>
      </c>
      <c r="D26" s="5">
        <f t="shared" si="0"/>
        <v>90.19936875328774</v>
      </c>
      <c r="E26" s="5">
        <f t="shared" si="1"/>
        <v>7.635408732246191</v>
      </c>
      <c r="F26" s="6">
        <f t="shared" si="2"/>
        <v>70.18521199368752</v>
      </c>
      <c r="G26" s="6">
        <f t="shared" si="3"/>
        <v>87.43521199368752</v>
      </c>
    </row>
    <row r="27" spans="1:7" ht="12.75">
      <c r="A27" s="10" t="s">
        <v>47</v>
      </c>
      <c r="B27" s="16">
        <v>12.927999999999999</v>
      </c>
      <c r="C27" s="15">
        <v>86.38798527091005</v>
      </c>
      <c r="D27" s="5">
        <f t="shared" si="0"/>
        <v>92.20252498684903</v>
      </c>
      <c r="E27" s="5">
        <f t="shared" si="1"/>
        <v>5.814539715938977</v>
      </c>
      <c r="F27" s="6">
        <f t="shared" si="2"/>
        <v>74.00297738032614</v>
      </c>
      <c r="G27" s="6">
        <f t="shared" si="3"/>
        <v>91.25297738032614</v>
      </c>
    </row>
    <row r="28" spans="1:7" ht="12.75">
      <c r="A28" s="10" t="s">
        <v>0</v>
      </c>
      <c r="B28" s="16">
        <v>15.207999999999998</v>
      </c>
      <c r="C28" s="15">
        <v>97</v>
      </c>
      <c r="D28" s="5">
        <f t="shared" si="0"/>
        <v>97</v>
      </c>
      <c r="E28" s="5">
        <f t="shared" si="1"/>
        <v>0</v>
      </c>
      <c r="F28" s="6">
        <f t="shared" si="2"/>
        <v>84.6</v>
      </c>
      <c r="G28" s="6">
        <f t="shared" si="3"/>
        <v>101.85</v>
      </c>
    </row>
    <row r="33" ht="12.75">
      <c r="A33" t="s">
        <v>62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5.57421875" style="0" customWidth="1"/>
    <col min="3" max="3" width="12.7109375" style="0" customWidth="1"/>
    <col min="6" max="6" width="20.00390625" style="0" customWidth="1"/>
    <col min="7" max="7" width="18.57421875" style="0" customWidth="1"/>
  </cols>
  <sheetData>
    <row r="1" ht="18.75">
      <c r="A1" s="13" t="s">
        <v>35</v>
      </c>
    </row>
    <row r="2" ht="12.75">
      <c r="A2" t="s">
        <v>0</v>
      </c>
    </row>
    <row r="3" spans="1:4" ht="15.75">
      <c r="A3" t="s">
        <v>6</v>
      </c>
      <c r="B3" s="7">
        <v>49</v>
      </c>
      <c r="C3" s="9" t="s">
        <v>11</v>
      </c>
      <c r="D3" t="s">
        <v>12</v>
      </c>
    </row>
    <row r="4" spans="1:4" ht="15.75">
      <c r="A4" t="s">
        <v>7</v>
      </c>
      <c r="B4" s="8">
        <v>110</v>
      </c>
      <c r="C4" s="9" t="s">
        <v>11</v>
      </c>
      <c r="D4" t="s">
        <v>13</v>
      </c>
    </row>
    <row r="7" spans="1:4" ht="12.75">
      <c r="A7" s="4" t="s">
        <v>9</v>
      </c>
      <c r="B7" s="4"/>
      <c r="C7" s="4"/>
      <c r="D7" s="4"/>
    </row>
    <row r="8" spans="1:4" ht="12.75">
      <c r="A8" s="4"/>
      <c r="B8" s="4">
        <v>50.11</v>
      </c>
      <c r="C8" s="4" t="s">
        <v>2</v>
      </c>
      <c r="D8" s="5">
        <f>(B9-B8)/B33</f>
        <v>2.7643664897299796</v>
      </c>
    </row>
    <row r="9" spans="1:4" ht="12.75">
      <c r="A9" s="4"/>
      <c r="B9" s="4">
        <v>110</v>
      </c>
      <c r="C9" s="4" t="s">
        <v>3</v>
      </c>
      <c r="D9" s="5">
        <f>B8</f>
        <v>50.11</v>
      </c>
    </row>
    <row r="11" spans="1:4" ht="12.75">
      <c r="A11" s="4" t="s">
        <v>10</v>
      </c>
      <c r="B11" s="4"/>
      <c r="C11" s="4"/>
      <c r="D11" s="4"/>
    </row>
    <row r="12" spans="1:4" ht="12.75">
      <c r="A12" s="4"/>
      <c r="B12" s="4"/>
      <c r="C12" s="4" t="s">
        <v>2</v>
      </c>
      <c r="D12" s="5">
        <f>(B4-B3-1)/B33</f>
        <v>2.76944380336949</v>
      </c>
    </row>
    <row r="13" spans="1:4" ht="12.75">
      <c r="A13" s="4"/>
      <c r="B13" s="4"/>
      <c r="C13" s="4" t="s">
        <v>3</v>
      </c>
      <c r="D13" s="4">
        <f>B3+1</f>
        <v>50</v>
      </c>
    </row>
    <row r="14" spans="1:4" ht="12.75">
      <c r="A14" s="4" t="s">
        <v>24</v>
      </c>
      <c r="B14" s="4"/>
      <c r="C14" s="4"/>
      <c r="D14" s="4">
        <v>19.25</v>
      </c>
    </row>
    <row r="15" spans="1:4" ht="12.75">
      <c r="A15" s="4" t="s">
        <v>25</v>
      </c>
      <c r="B15" s="4"/>
      <c r="C15" s="4"/>
      <c r="D15" s="4">
        <v>17.25</v>
      </c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ht="12.75">
      <c r="F18" s="3" t="s">
        <v>14</v>
      </c>
    </row>
    <row r="19" spans="2:7" ht="12.75">
      <c r="B19" t="s">
        <v>15</v>
      </c>
      <c r="C19" t="s">
        <v>8</v>
      </c>
      <c r="E19" t="s">
        <v>4</v>
      </c>
      <c r="F19" t="s">
        <v>23</v>
      </c>
      <c r="G19" t="s">
        <v>26</v>
      </c>
    </row>
    <row r="20" spans="1:7" ht="12.75">
      <c r="A20" s="10" t="s">
        <v>22</v>
      </c>
      <c r="B20" s="1">
        <v>0</v>
      </c>
      <c r="C20" s="2">
        <f>$B$8</f>
        <v>50.11</v>
      </c>
      <c r="D20" s="5">
        <f>(D$8*B20)+D$9</f>
        <v>50.11</v>
      </c>
      <c r="E20" s="5">
        <f>D20-C20</f>
        <v>0</v>
      </c>
      <c r="F20" s="6">
        <f>((D$12*B20)+D$13)-E20-1</f>
        <v>49</v>
      </c>
      <c r="G20" s="6">
        <f>F20+D$14</f>
        <v>68.25</v>
      </c>
    </row>
    <row r="21" spans="1:7" ht="12.75">
      <c r="A21" s="10"/>
      <c r="B21" s="1">
        <v>2.7</v>
      </c>
      <c r="C21" s="2">
        <v>47.49825203252033</v>
      </c>
      <c r="D21" s="5">
        <f aca="true" t="shared" si="0" ref="D21:D33">(D$8*B21)+D$9</f>
        <v>57.57378952227094</v>
      </c>
      <c r="E21" s="5">
        <f>D21-C21</f>
        <v>10.075537489750616</v>
      </c>
      <c r="F21" s="6">
        <f>((D$12*B21)+D$13)-E21-1</f>
        <v>46.40196077934701</v>
      </c>
      <c r="G21" s="6">
        <f>F21+D$14</f>
        <v>65.65196077934701</v>
      </c>
    </row>
    <row r="22" spans="1:7" ht="12.75">
      <c r="A22" s="10" t="s">
        <v>16</v>
      </c>
      <c r="B22" s="1">
        <v>3.265</v>
      </c>
      <c r="C22" s="2">
        <v>47</v>
      </c>
      <c r="D22" s="5">
        <f t="shared" si="0"/>
        <v>59.13565658896838</v>
      </c>
      <c r="E22" s="5">
        <f aca="true" t="shared" si="1" ref="E22:E33">D22-C22</f>
        <v>12.13565658896838</v>
      </c>
      <c r="F22" s="6">
        <f aca="true" t="shared" si="2" ref="F22:F33">((D$12*B22)+D$13)-E22</f>
        <v>46.90657742903301</v>
      </c>
      <c r="G22" s="6">
        <f>F22+D$15</f>
        <v>64.156577429033</v>
      </c>
    </row>
    <row r="23" spans="1:7" ht="12.75">
      <c r="A23" s="10" t="s">
        <v>0</v>
      </c>
      <c r="B23" s="1">
        <v>5.495</v>
      </c>
      <c r="C23" s="2">
        <v>44.79414634146341</v>
      </c>
      <c r="D23" s="5">
        <f t="shared" si="0"/>
        <v>65.30019386106623</v>
      </c>
      <c r="E23" s="5">
        <f t="shared" si="1"/>
        <v>20.506047519602824</v>
      </c>
      <c r="F23" s="6">
        <f t="shared" si="2"/>
        <v>44.71204617991253</v>
      </c>
      <c r="G23" s="6">
        <f aca="true" t="shared" si="3" ref="G23:G33">F23+D$15</f>
        <v>61.96204617991253</v>
      </c>
    </row>
    <row r="24" spans="1:7" ht="12.75">
      <c r="A24" s="10" t="s">
        <v>17</v>
      </c>
      <c r="B24" s="1">
        <v>6.449</v>
      </c>
      <c r="C24" s="2">
        <v>44.707278048780495</v>
      </c>
      <c r="D24" s="5">
        <f t="shared" si="0"/>
        <v>67.93739949226864</v>
      </c>
      <c r="E24" s="5">
        <f t="shared" si="1"/>
        <v>23.230121443488144</v>
      </c>
      <c r="F24" s="6">
        <f t="shared" si="2"/>
        <v>44.6300216444417</v>
      </c>
      <c r="G24" s="6">
        <f t="shared" si="3"/>
        <v>61.8800216444417</v>
      </c>
    </row>
    <row r="25" spans="1:7" ht="12.75">
      <c r="A25" s="10" t="s">
        <v>0</v>
      </c>
      <c r="B25" s="1">
        <v>8.729</v>
      </c>
      <c r="C25" s="2">
        <v>46.497912195121955</v>
      </c>
      <c r="D25" s="5">
        <f t="shared" si="0"/>
        <v>74.24015508885299</v>
      </c>
      <c r="E25" s="5">
        <f t="shared" si="1"/>
        <v>27.74224289373103</v>
      </c>
      <c r="F25" s="6">
        <f t="shared" si="2"/>
        <v>46.43223206588124</v>
      </c>
      <c r="G25" s="6">
        <f t="shared" si="3"/>
        <v>63.68223206588124</v>
      </c>
    </row>
    <row r="26" spans="1:7" ht="12.75">
      <c r="A26" s="10" t="s">
        <v>18</v>
      </c>
      <c r="B26" s="1">
        <v>9.683</v>
      </c>
      <c r="C26" s="2">
        <v>48.08325853658536</v>
      </c>
      <c r="D26" s="5">
        <f t="shared" si="0"/>
        <v>76.87736072005539</v>
      </c>
      <c r="E26" s="5">
        <f t="shared" si="1"/>
        <v>28.79410218347003</v>
      </c>
      <c r="F26" s="6">
        <f t="shared" si="2"/>
        <v>48.022422164556744</v>
      </c>
      <c r="G26" s="6">
        <f t="shared" si="3"/>
        <v>65.27242216455674</v>
      </c>
    </row>
    <row r="27" spans="1:7" ht="12.75">
      <c r="A27" s="10" t="s">
        <v>0</v>
      </c>
      <c r="B27" s="1">
        <v>11.963</v>
      </c>
      <c r="C27" s="2">
        <v>53.87038048780489</v>
      </c>
      <c r="D27" s="5">
        <f t="shared" si="0"/>
        <v>83.18011631663974</v>
      </c>
      <c r="E27" s="5">
        <f t="shared" si="1"/>
        <v>29.309735828834853</v>
      </c>
      <c r="F27" s="6">
        <f t="shared" si="2"/>
        <v>53.82112039087436</v>
      </c>
      <c r="G27" s="6">
        <f t="shared" si="3"/>
        <v>71.07112039087437</v>
      </c>
    </row>
    <row r="28" spans="1:7" ht="12.75">
      <c r="A28" s="10" t="s">
        <v>19</v>
      </c>
      <c r="B28" s="1">
        <v>12.917</v>
      </c>
      <c r="C28" s="2">
        <v>57.127941463414636</v>
      </c>
      <c r="D28" s="5">
        <f t="shared" si="0"/>
        <v>85.81732194784215</v>
      </c>
      <c r="E28" s="5">
        <f t="shared" si="1"/>
        <v>28.68938048442751</v>
      </c>
      <c r="F28" s="6">
        <f t="shared" si="2"/>
        <v>57.083525123696184</v>
      </c>
      <c r="G28" s="6">
        <f t="shared" si="3"/>
        <v>74.33352512369618</v>
      </c>
    </row>
    <row r="29" spans="1:7" ht="12.75">
      <c r="A29" s="10" t="s">
        <v>0</v>
      </c>
      <c r="B29" s="1">
        <v>15.197</v>
      </c>
      <c r="C29" s="2">
        <v>66.91155121951219</v>
      </c>
      <c r="D29" s="5">
        <f t="shared" si="0"/>
        <v>92.1200775444265</v>
      </c>
      <c r="E29" s="5">
        <f t="shared" si="1"/>
        <v>25.208526324914303</v>
      </c>
      <c r="F29" s="6">
        <f t="shared" si="2"/>
        <v>66.87871115489183</v>
      </c>
      <c r="G29" s="6">
        <f t="shared" si="3"/>
        <v>84.12871115489183</v>
      </c>
    </row>
    <row r="30" spans="1:7" ht="12.75">
      <c r="A30" s="10" t="s">
        <v>20</v>
      </c>
      <c r="B30" s="1">
        <v>16.151</v>
      </c>
      <c r="C30" s="2">
        <v>71.8413268292683</v>
      </c>
      <c r="D30" s="5">
        <f t="shared" si="0"/>
        <v>94.7572831756289</v>
      </c>
      <c r="E30" s="5">
        <f t="shared" si="1"/>
        <v>22.915956346360602</v>
      </c>
      <c r="F30" s="6">
        <f t="shared" si="2"/>
        <v>71.81333052186004</v>
      </c>
      <c r="G30" s="6">
        <f t="shared" si="3"/>
        <v>89.06333052186004</v>
      </c>
    </row>
    <row r="31" spans="1:7" ht="12.75">
      <c r="A31" s="10" t="s">
        <v>0</v>
      </c>
      <c r="B31" s="1">
        <v>18.430999999999997</v>
      </c>
      <c r="C31" s="2">
        <v>85.6214243902439</v>
      </c>
      <c r="D31" s="5">
        <f t="shared" si="0"/>
        <v>101.06003877221325</v>
      </c>
      <c r="E31" s="5">
        <f t="shared" si="1"/>
        <v>15.438614381969344</v>
      </c>
      <c r="F31" s="6">
        <f t="shared" si="2"/>
        <v>85.60500435793371</v>
      </c>
      <c r="G31" s="6">
        <f t="shared" si="3"/>
        <v>102.85500435793371</v>
      </c>
    </row>
    <row r="32" spans="1:7" ht="12.75">
      <c r="A32" s="10" t="s">
        <v>21</v>
      </c>
      <c r="B32" s="1">
        <v>19.385</v>
      </c>
      <c r="C32" s="2">
        <v>92.22341463414634</v>
      </c>
      <c r="D32" s="5">
        <f t="shared" si="0"/>
        <v>103.69724440341565</v>
      </c>
      <c r="E32" s="5">
        <f t="shared" si="1"/>
        <v>11.473829769269315</v>
      </c>
      <c r="F32" s="6">
        <f t="shared" si="2"/>
        <v>92.21183835904824</v>
      </c>
      <c r="G32" s="6">
        <f t="shared" si="3"/>
        <v>109.46183835904824</v>
      </c>
    </row>
    <row r="33" spans="1:7" ht="12.75">
      <c r="A33" s="10" t="s">
        <v>0</v>
      </c>
      <c r="B33" s="1">
        <v>21.665</v>
      </c>
      <c r="C33" s="2">
        <f>$B$9</f>
        <v>110</v>
      </c>
      <c r="D33" s="5">
        <f t="shared" si="0"/>
        <v>110</v>
      </c>
      <c r="E33" s="5">
        <f t="shared" si="1"/>
        <v>0</v>
      </c>
      <c r="F33" s="6">
        <f t="shared" si="2"/>
        <v>110</v>
      </c>
      <c r="G33" s="6">
        <f t="shared" si="3"/>
        <v>127.25</v>
      </c>
    </row>
    <row r="37" ht="12" customHeight="1"/>
    <row r="38" ht="12.75">
      <c r="A38" t="s">
        <v>62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5.8515625" style="0" bestFit="1" customWidth="1"/>
    <col min="4" max="4" width="20.140625" style="0" customWidth="1"/>
  </cols>
  <sheetData>
    <row r="1" ht="18.75">
      <c r="A1" s="13" t="s">
        <v>34</v>
      </c>
    </row>
    <row r="2" ht="12.75">
      <c r="A2" t="s">
        <v>0</v>
      </c>
    </row>
    <row r="3" spans="1:4" ht="15.75">
      <c r="A3" t="s">
        <v>6</v>
      </c>
      <c r="B3" s="8">
        <v>39</v>
      </c>
      <c r="C3" s="9" t="s">
        <v>11</v>
      </c>
      <c r="D3" t="s">
        <v>12</v>
      </c>
    </row>
    <row r="4" spans="1:4" ht="15.75">
      <c r="A4" t="s">
        <v>7</v>
      </c>
      <c r="B4" s="8">
        <v>54</v>
      </c>
      <c r="C4" s="9" t="s">
        <v>11</v>
      </c>
      <c r="D4" t="s">
        <v>13</v>
      </c>
    </row>
    <row r="8" spans="1:4" ht="12.75">
      <c r="A8" s="4" t="s">
        <v>10</v>
      </c>
      <c r="B8" s="4"/>
      <c r="C8" s="4"/>
      <c r="D8" s="4"/>
    </row>
    <row r="9" spans="1:4" ht="12.75">
      <c r="A9" s="4"/>
      <c r="B9" s="4"/>
      <c r="C9" s="4" t="s">
        <v>2</v>
      </c>
      <c r="D9" s="5">
        <f>(B4-B3-1)/B27</f>
        <v>1.446131597975416</v>
      </c>
    </row>
    <row r="10" spans="1:4" ht="12.75">
      <c r="A10" s="4"/>
      <c r="B10" s="4"/>
      <c r="C10" s="4" t="s">
        <v>3</v>
      </c>
      <c r="D10" s="5">
        <f>B3+1</f>
        <v>40</v>
      </c>
    </row>
    <row r="11" spans="1:4" ht="12.75">
      <c r="A11" s="4" t="s">
        <v>27</v>
      </c>
      <c r="B11" s="4"/>
      <c r="C11" s="4"/>
      <c r="D11" s="4">
        <v>6</v>
      </c>
    </row>
    <row r="12" spans="1:4" ht="12.75">
      <c r="A12" s="4" t="s">
        <v>28</v>
      </c>
      <c r="B12" s="4"/>
      <c r="C12" s="4"/>
      <c r="D12" s="4">
        <v>4.2</v>
      </c>
    </row>
    <row r="13" spans="1:4" ht="12.75">
      <c r="A13" s="11"/>
      <c r="B13" s="11"/>
      <c r="C13" s="11"/>
      <c r="D13" s="11"/>
    </row>
    <row r="19" spans="2:4" ht="12.75">
      <c r="B19" t="s">
        <v>5</v>
      </c>
      <c r="C19" s="3" t="s">
        <v>33</v>
      </c>
      <c r="D19" t="s">
        <v>26</v>
      </c>
    </row>
    <row r="20" spans="1:4" ht="12.75">
      <c r="A20" s="4" t="s">
        <v>29</v>
      </c>
      <c r="B20" s="12">
        <v>0</v>
      </c>
      <c r="C20" s="6">
        <f>(D$9*B20)+D$10-1</f>
        <v>39</v>
      </c>
      <c r="D20" s="6">
        <f>C20+D$11</f>
        <v>45</v>
      </c>
    </row>
    <row r="21" spans="1:4" ht="12.75">
      <c r="A21" s="4"/>
      <c r="B21" s="12">
        <v>1.75</v>
      </c>
      <c r="C21" s="6">
        <f>(D$9*B21)+D$10-1</f>
        <v>41.53073029645698</v>
      </c>
      <c r="D21" s="6">
        <f>C21+D$11</f>
        <v>47.53073029645698</v>
      </c>
    </row>
    <row r="22" spans="1:4" ht="12.75">
      <c r="A22" s="4" t="s">
        <v>30</v>
      </c>
      <c r="B22" s="4">
        <v>1.955</v>
      </c>
      <c r="C22" s="6">
        <f>(D$9*B22)+D$10-1</f>
        <v>41.82718727404194</v>
      </c>
      <c r="D22" s="6">
        <f>C22+D$11</f>
        <v>47.82718727404194</v>
      </c>
    </row>
    <row r="23" spans="1:4" ht="12.75">
      <c r="A23" s="4"/>
      <c r="B23" s="4">
        <v>3.705</v>
      </c>
      <c r="C23" s="6">
        <f>(D$9*B23)+D$10-1</f>
        <v>44.35791757049891</v>
      </c>
      <c r="D23" s="6">
        <f>C23+D$11</f>
        <v>50.35791757049891</v>
      </c>
    </row>
    <row r="24" spans="1:4" ht="12.75">
      <c r="A24" s="4" t="s">
        <v>31</v>
      </c>
      <c r="B24" s="4">
        <v>4.046999999999999</v>
      </c>
      <c r="C24" s="6">
        <f>(D$9*B24)+D$10</f>
        <v>45.85249457700651</v>
      </c>
      <c r="D24" s="6">
        <f>C24+D$12</f>
        <v>50.05249457700651</v>
      </c>
    </row>
    <row r="25" spans="1:4" ht="12.75">
      <c r="A25" s="4"/>
      <c r="B25" s="4">
        <v>6.446999999999999</v>
      </c>
      <c r="C25" s="6">
        <f>(D$9*B25)+D$10</f>
        <v>49.3232104121475</v>
      </c>
      <c r="D25" s="6">
        <f>C25+D$12</f>
        <v>53.523210412147506</v>
      </c>
    </row>
    <row r="26" spans="1:4" ht="12.75">
      <c r="A26" s="4" t="s">
        <v>32</v>
      </c>
      <c r="B26" s="4">
        <v>7.280999999999999</v>
      </c>
      <c r="C26" s="6">
        <f>(D$9*B26)+D$10</f>
        <v>50.529284164859</v>
      </c>
      <c r="D26" s="6">
        <f>C26+D$12</f>
        <v>54.729284164859</v>
      </c>
    </row>
    <row r="27" spans="1:4" ht="12.75">
      <c r="A27" s="4"/>
      <c r="B27" s="4">
        <v>9.681</v>
      </c>
      <c r="C27" s="6">
        <f>(D$9*B27)+D$10</f>
        <v>54</v>
      </c>
      <c r="D27" s="6">
        <f>C27+D$12</f>
        <v>58.2</v>
      </c>
    </row>
    <row r="31" ht="12.75">
      <c r="A31" t="s">
        <v>61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5.57421875" style="0" customWidth="1"/>
    <col min="3" max="3" width="12.7109375" style="0" customWidth="1"/>
    <col min="6" max="6" width="20.00390625" style="0" customWidth="1"/>
    <col min="7" max="7" width="18.57421875" style="0" customWidth="1"/>
  </cols>
  <sheetData>
    <row r="1" ht="18.75">
      <c r="A1" s="13" t="s">
        <v>41</v>
      </c>
    </row>
    <row r="2" ht="12.75">
      <c r="A2" t="s">
        <v>0</v>
      </c>
    </row>
    <row r="3" spans="1:4" ht="15.75">
      <c r="A3" t="s">
        <v>6</v>
      </c>
      <c r="B3" s="8">
        <v>58</v>
      </c>
      <c r="C3" s="9" t="s">
        <v>11</v>
      </c>
      <c r="D3" t="s">
        <v>12</v>
      </c>
    </row>
    <row r="4" spans="1:4" ht="15.75">
      <c r="A4" t="s">
        <v>7</v>
      </c>
      <c r="B4" s="8">
        <v>91</v>
      </c>
      <c r="C4" s="9" t="s">
        <v>11</v>
      </c>
      <c r="D4" t="s">
        <v>13</v>
      </c>
    </row>
    <row r="7" spans="1:4" ht="12.75">
      <c r="A7" s="4" t="s">
        <v>9</v>
      </c>
      <c r="B7" s="4"/>
      <c r="C7" s="4"/>
      <c r="D7" s="4"/>
    </row>
    <row r="8" spans="1:4" ht="12.75">
      <c r="A8" s="4"/>
      <c r="B8" s="4">
        <v>65</v>
      </c>
      <c r="C8" s="4" t="s">
        <v>2</v>
      </c>
      <c r="D8" s="5">
        <f>(B9-B8)/B28</f>
        <v>2.1041557075223567</v>
      </c>
    </row>
    <row r="9" spans="1:4" ht="12.75">
      <c r="A9" s="4"/>
      <c r="B9" s="4">
        <v>97</v>
      </c>
      <c r="C9" s="4" t="s">
        <v>3</v>
      </c>
      <c r="D9" s="5">
        <f>B8</f>
        <v>65</v>
      </c>
    </row>
    <row r="11" spans="1:4" ht="12.75">
      <c r="A11" s="4" t="s">
        <v>10</v>
      </c>
      <c r="B11" s="4"/>
      <c r="C11" s="4"/>
      <c r="D11" s="4"/>
    </row>
    <row r="12" spans="1:4" ht="12.75">
      <c r="A12" s="4"/>
      <c r="B12" s="4"/>
      <c r="C12" s="4" t="s">
        <v>2</v>
      </c>
      <c r="D12" s="5">
        <f>(B4-B3)/B28</f>
        <v>2.1699105733824307</v>
      </c>
    </row>
    <row r="13" spans="1:4" ht="12.75">
      <c r="A13" s="4"/>
      <c r="B13" s="4"/>
      <c r="C13" s="4" t="s">
        <v>3</v>
      </c>
      <c r="D13" s="5">
        <f>B3</f>
        <v>58</v>
      </c>
    </row>
    <row r="14" spans="1:4" ht="12.75">
      <c r="A14" s="4" t="s">
        <v>25</v>
      </c>
      <c r="B14" s="4"/>
      <c r="C14" s="4"/>
      <c r="D14" s="4">
        <v>17.25</v>
      </c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ht="12.75">
      <c r="F17" s="3" t="s">
        <v>14</v>
      </c>
    </row>
    <row r="18" spans="2:7" ht="12.75">
      <c r="B18" t="s">
        <v>15</v>
      </c>
      <c r="C18" t="s">
        <v>8</v>
      </c>
      <c r="D18" t="s">
        <v>1</v>
      </c>
      <c r="E18" t="s">
        <v>4</v>
      </c>
      <c r="F18" t="s">
        <v>23</v>
      </c>
      <c r="G18" t="s">
        <v>26</v>
      </c>
    </row>
    <row r="19" spans="1:7" ht="12.75">
      <c r="A19" s="10" t="s">
        <v>36</v>
      </c>
      <c r="B19" s="14">
        <v>0</v>
      </c>
      <c r="C19" s="15">
        <v>65</v>
      </c>
      <c r="D19" s="5">
        <f aca="true" t="shared" si="0" ref="D19:D28">(D$8*B19)+D$9</f>
        <v>65</v>
      </c>
      <c r="E19" s="5">
        <f aca="true" t="shared" si="1" ref="E19:E28">D19-C19</f>
        <v>0</v>
      </c>
      <c r="F19" s="6">
        <f aca="true" t="shared" si="2" ref="F19:F28">((D$12*B19)+D$13)-E19</f>
        <v>58</v>
      </c>
      <c r="G19" s="6">
        <f aca="true" t="shared" si="3" ref="G19:G28">F19+D$14</f>
        <v>75.25</v>
      </c>
    </row>
    <row r="20" spans="1:7" ht="12.75">
      <c r="A20" s="10" t="s">
        <v>0</v>
      </c>
      <c r="B20" s="16">
        <v>2.28</v>
      </c>
      <c r="C20" s="15">
        <v>63.982935297211995</v>
      </c>
      <c r="D20" s="5">
        <f t="shared" si="0"/>
        <v>69.79747501315097</v>
      </c>
      <c r="E20" s="5">
        <f t="shared" si="1"/>
        <v>5.814539715938977</v>
      </c>
      <c r="F20" s="6">
        <f t="shared" si="2"/>
        <v>57.13285639137297</v>
      </c>
      <c r="G20" s="6">
        <f t="shared" si="3"/>
        <v>74.38285639137297</v>
      </c>
    </row>
    <row r="21" spans="1:7" ht="12.75">
      <c r="A21" s="10" t="s">
        <v>37</v>
      </c>
      <c r="B21" s="16">
        <v>3.2319999999999998</v>
      </c>
      <c r="C21" s="15">
        <v>64.16522251446607</v>
      </c>
      <c r="D21" s="5">
        <f t="shared" si="0"/>
        <v>71.80063124671226</v>
      </c>
      <c r="E21" s="5">
        <f t="shared" si="1"/>
        <v>7.635408732246191</v>
      </c>
      <c r="F21" s="6">
        <f t="shared" si="2"/>
        <v>57.377742240925826</v>
      </c>
      <c r="G21" s="6">
        <f t="shared" si="3"/>
        <v>74.62774224092583</v>
      </c>
    </row>
    <row r="22" spans="1:7" ht="12.75">
      <c r="A22" s="10" t="s">
        <v>0</v>
      </c>
      <c r="B22" s="16">
        <v>5.512</v>
      </c>
      <c r="C22" s="15">
        <v>66.05542766964756</v>
      </c>
      <c r="D22" s="5">
        <f t="shared" si="0"/>
        <v>76.59810625986323</v>
      </c>
      <c r="E22" s="5">
        <f t="shared" si="1"/>
        <v>10.542678590215672</v>
      </c>
      <c r="F22" s="6">
        <f t="shared" si="2"/>
        <v>59.41786849026829</v>
      </c>
      <c r="G22" s="6">
        <f t="shared" si="3"/>
        <v>76.66786849026829</v>
      </c>
    </row>
    <row r="23" spans="1:7" ht="12.75">
      <c r="A23" s="10" t="s">
        <v>38</v>
      </c>
      <c r="B23" s="16">
        <v>6.4639999999999995</v>
      </c>
      <c r="C23" s="15">
        <v>67.45162756443978</v>
      </c>
      <c r="D23" s="5">
        <f t="shared" si="0"/>
        <v>78.60126249342451</v>
      </c>
      <c r="E23" s="5">
        <f t="shared" si="1"/>
        <v>11.149634928984739</v>
      </c>
      <c r="F23" s="6">
        <f t="shared" si="2"/>
        <v>60.876667017359296</v>
      </c>
      <c r="G23" s="6">
        <f t="shared" si="3"/>
        <v>78.1266670173593</v>
      </c>
    </row>
    <row r="24" spans="1:7" ht="12.75">
      <c r="A24" s="10" t="s">
        <v>0</v>
      </c>
      <c r="B24" s="16">
        <v>8.744</v>
      </c>
      <c r="C24" s="15">
        <v>72.24910257759075</v>
      </c>
      <c r="D24" s="5">
        <f t="shared" si="0"/>
        <v>83.39873750657549</v>
      </c>
      <c r="E24" s="5">
        <f t="shared" si="1"/>
        <v>11.149634928984739</v>
      </c>
      <c r="F24" s="6">
        <f t="shared" si="2"/>
        <v>65.82406312467123</v>
      </c>
      <c r="G24" s="6">
        <f t="shared" si="3"/>
        <v>83.07406312467123</v>
      </c>
    </row>
    <row r="25" spans="1:7" ht="12.75">
      <c r="A25" s="10" t="s">
        <v>39</v>
      </c>
      <c r="B25" s="16">
        <v>9.696</v>
      </c>
      <c r="C25" s="15">
        <v>74.8592151499211</v>
      </c>
      <c r="D25" s="5">
        <f t="shared" si="0"/>
        <v>85.40189374013677</v>
      </c>
      <c r="E25" s="5">
        <f t="shared" si="1"/>
        <v>10.542678590215672</v>
      </c>
      <c r="F25" s="6">
        <f t="shared" si="2"/>
        <v>68.49677432930038</v>
      </c>
      <c r="G25" s="6">
        <f t="shared" si="3"/>
        <v>85.74677432930038</v>
      </c>
    </row>
    <row r="26" spans="1:7" ht="12.75">
      <c r="A26" s="10" t="s">
        <v>0</v>
      </c>
      <c r="B26" s="16">
        <v>11.975999999999999</v>
      </c>
      <c r="C26" s="15">
        <v>82.56396002104155</v>
      </c>
      <c r="D26" s="5">
        <f t="shared" si="0"/>
        <v>90.19936875328774</v>
      </c>
      <c r="E26" s="5">
        <f t="shared" si="1"/>
        <v>7.635408732246191</v>
      </c>
      <c r="F26" s="6">
        <f t="shared" si="2"/>
        <v>76.35144029458179</v>
      </c>
      <c r="G26" s="6">
        <f t="shared" si="3"/>
        <v>93.60144029458179</v>
      </c>
    </row>
    <row r="27" spans="1:7" ht="12.75">
      <c r="A27" s="10" t="s">
        <v>40</v>
      </c>
      <c r="B27" s="16">
        <v>12.927999999999999</v>
      </c>
      <c r="C27" s="15">
        <v>86.38798527091005</v>
      </c>
      <c r="D27" s="5">
        <f t="shared" si="0"/>
        <v>92.20252498684903</v>
      </c>
      <c r="E27" s="5">
        <f t="shared" si="1"/>
        <v>5.814539715938977</v>
      </c>
      <c r="F27" s="6">
        <f t="shared" si="2"/>
        <v>80.23806417674909</v>
      </c>
      <c r="G27" s="6">
        <f t="shared" si="3"/>
        <v>97.48806417674909</v>
      </c>
    </row>
    <row r="28" spans="1:7" ht="12.75">
      <c r="A28" s="10" t="s">
        <v>0</v>
      </c>
      <c r="B28" s="16">
        <v>15.207999999999998</v>
      </c>
      <c r="C28" s="15">
        <v>97</v>
      </c>
      <c r="D28" s="5">
        <f t="shared" si="0"/>
        <v>97</v>
      </c>
      <c r="E28" s="5">
        <f t="shared" si="1"/>
        <v>0</v>
      </c>
      <c r="F28" s="6">
        <f t="shared" si="2"/>
        <v>91</v>
      </c>
      <c r="G28" s="6">
        <f t="shared" si="3"/>
        <v>108.25</v>
      </c>
    </row>
    <row r="33" ht="12.75">
      <c r="A33" t="s">
        <v>62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bbalhan</dc:creator>
  <cp:keywords/>
  <dc:description/>
  <cp:lastModifiedBy>berrig</cp:lastModifiedBy>
  <dcterms:created xsi:type="dcterms:W3CDTF">2007-08-10T14:21:38Z</dcterms:created>
  <dcterms:modified xsi:type="dcterms:W3CDTF">2008-07-14T12:37:04Z</dcterms:modified>
  <cp:category/>
  <cp:version/>
  <cp:contentType/>
  <cp:contentStatus/>
</cp:coreProperties>
</file>