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Phase_advances" sheetId="1" r:id="rId1"/>
  </sheets>
  <definedNames>
    <definedName name="c_">Phase_advances!$B$10</definedName>
    <definedName name="E">Phase_advances!$B$16</definedName>
    <definedName name="f">Phase_advances!$B$17</definedName>
    <definedName name="m0">Phase_advances!$B$15</definedName>
    <definedName name="p">Phase_advances!$B$14</definedName>
    <definedName name="q">Phase_advances!$B$11</definedName>
    <definedName name="Qx">Phase_advances!$B$19</definedName>
    <definedName name="V">Phase_advances!$B$13</definedName>
    <definedName name="w">Phase_advances!$B$18</definedName>
    <definedName name="βx0">Phase_advances!$B$20</definedName>
    <definedName name="βx1">Phase_advances!$B$21</definedName>
    <definedName name="βx2">Phase_advances!$B$22</definedName>
    <definedName name="μx0">Phase_advances!$B$23</definedName>
    <definedName name="μx1">Phase_advances!$B$24</definedName>
    <definedName name="μx2">Phase_advances!$B$25</definedName>
    <definedName name="σz">Phase_advances!$B$12</definedName>
  </definedNames>
  <calcPr calcId="125725"/>
</workbook>
</file>

<file path=xl/calcChain.xml><?xml version="1.0" encoding="utf-8"?>
<calcChain xmlns="http://schemas.openxmlformats.org/spreadsheetml/2006/main">
  <c r="B16" i="1"/>
  <c r="B18"/>
  <c r="B22"/>
  <c r="B21"/>
  <c r="B20"/>
  <c r="J5"/>
  <c r="K5" s="1"/>
  <c r="J6"/>
  <c r="B25" s="1"/>
  <c r="J4"/>
  <c r="K4" s="1"/>
  <c r="K6" l="1"/>
  <c r="L6" s="1"/>
  <c r="B23"/>
  <c r="B28" s="1"/>
  <c r="B24"/>
  <c r="L5"/>
  <c r="B27" l="1"/>
</calcChain>
</file>

<file path=xl/comments1.xml><?xml version="1.0" encoding="utf-8"?>
<comments xmlns="http://schemas.openxmlformats.org/spreadsheetml/2006/main">
  <authors>
    <author>berrig</author>
  </authors>
  <commentList>
    <comment ref="B5" authorId="0">
      <text>
        <r>
          <rPr>
            <sz val="8"/>
            <color indexed="81"/>
            <rFont val="Tahoma"/>
            <family val="2"/>
          </rPr>
          <t>New position; after the wire scanner and the MDVWs</t>
        </r>
      </text>
    </comment>
  </commentList>
</comments>
</file>

<file path=xl/sharedStrings.xml><?xml version="1.0" encoding="utf-8"?>
<sst xmlns="http://schemas.openxmlformats.org/spreadsheetml/2006/main" count="48" uniqueCount="46">
  <si>
    <t>NAME</t>
  </si>
  <si>
    <t>S</t>
  </si>
  <si>
    <t>BETX</t>
  </si>
  <si>
    <t>BETY</t>
  </si>
  <si>
    <t>DX</t>
  </si>
  <si>
    <t>DY</t>
  </si>
  <si>
    <t>MUX</t>
  </si>
  <si>
    <t>MUY</t>
  </si>
  <si>
    <t>SLAC.51745</t>
  </si>
  <si>
    <t>TCSM.51934</t>
  </si>
  <si>
    <t>XCLD.41737</t>
  </si>
  <si>
    <t>MUX (rad)</t>
  </si>
  <si>
    <t>MUX(degrees)</t>
  </si>
  <si>
    <t>Diff(degrees)</t>
  </si>
  <si>
    <t>σz=</t>
  </si>
  <si>
    <t>V=</t>
  </si>
  <si>
    <t>p=</t>
  </si>
  <si>
    <t>GeV/c</t>
  </si>
  <si>
    <t>m</t>
  </si>
  <si>
    <t>f=</t>
  </si>
  <si>
    <t>Hz</t>
  </si>
  <si>
    <t>Qx=</t>
  </si>
  <si>
    <t>βx0=</t>
  </si>
  <si>
    <t>μx0=</t>
  </si>
  <si>
    <t>βx1=</t>
  </si>
  <si>
    <t>βx2=</t>
  </si>
  <si>
    <t>μx1=</t>
  </si>
  <si>
    <t>μx2=</t>
  </si>
  <si>
    <t>(Frequency of crap cavity)</t>
  </si>
  <si>
    <t>(Voltage of crap cavity)</t>
  </si>
  <si>
    <t>x1=</t>
  </si>
  <si>
    <t>w=</t>
  </si>
  <si>
    <t>rad/s</t>
  </si>
  <si>
    <t>E=</t>
  </si>
  <si>
    <t>m0=</t>
  </si>
  <si>
    <t>GeV</t>
  </si>
  <si>
    <t>c=</t>
  </si>
  <si>
    <t>m/s</t>
  </si>
  <si>
    <t>(speed of light)</t>
  </si>
  <si>
    <t>GV</t>
  </si>
  <si>
    <t>q=</t>
  </si>
  <si>
    <t>e</t>
  </si>
  <si>
    <t>(proton charge)</t>
  </si>
  <si>
    <t>optics_lhc_newwp_2010.outx</t>
  </si>
  <si>
    <t>SPS with LHC beam:</t>
  </si>
  <si>
    <t>Crab cavity (linear formula for offset):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</si>
</sst>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ourier New"/>
      <family val="3"/>
    </font>
    <font>
      <sz val="9.65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70C0"/>
      <name val="Calibri"/>
      <family val="2"/>
      <scheme val="minor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/>
    <xf numFmtId="3" fontId="20" fillId="0" borderId="0" xfId="0" applyNumberFormat="1" applyFont="1"/>
    <xf numFmtId="0" fontId="21" fillId="0" borderId="0" xfId="42" applyAlignment="1" applyProtection="1"/>
    <xf numFmtId="0" fontId="22" fillId="0" borderId="0" xfId="0" applyFont="1"/>
    <xf numFmtId="0" fontId="16" fillId="34" borderId="0" xfId="0" applyFont="1" applyFill="1"/>
    <xf numFmtId="0" fontId="0" fillId="34" borderId="0" xfId="0" applyFill="1"/>
    <xf numFmtId="0" fontId="0" fillId="34" borderId="0" xfId="0" applyFill="1" applyAlignment="1">
      <alignment horizontal="right"/>
    </xf>
    <xf numFmtId="2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ject-sps-optics.web.cern.ch/project-SPS-optics/optics2010/SPS/SPSRing/2010/out/optics_lhc_newwp_2010.out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A10" sqref="A10"/>
    </sheetView>
  </sheetViews>
  <sheetFormatPr defaultRowHeight="15"/>
  <cols>
    <col min="1" max="1" width="12.7109375" customWidth="1"/>
    <col min="2" max="2" width="12" bestFit="1" customWidth="1"/>
    <col min="10" max="10" width="11.85546875" customWidth="1"/>
    <col min="11" max="11" width="15.28515625" customWidth="1"/>
    <col min="12" max="12" width="13" customWidth="1"/>
  </cols>
  <sheetData>
    <row r="1" spans="1:12">
      <c r="B1" s="11" t="s">
        <v>44</v>
      </c>
      <c r="D1" s="10" t="s">
        <v>43</v>
      </c>
    </row>
    <row r="3" spans="1: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J3" s="2" t="s">
        <v>11</v>
      </c>
      <c r="K3" s="2" t="s">
        <v>12</v>
      </c>
      <c r="L3" s="2" t="s">
        <v>13</v>
      </c>
    </row>
    <row r="4" spans="1:12">
      <c r="A4" t="s">
        <v>10</v>
      </c>
      <c r="B4" s="3">
        <v>4009.0718999999999</v>
      </c>
      <c r="C4">
        <v>30.303974910000001</v>
      </c>
      <c r="D4">
        <v>76.798239249999995</v>
      </c>
      <c r="E4">
        <v>-0.47342007000000003</v>
      </c>
      <c r="F4">
        <v>0</v>
      </c>
      <c r="G4">
        <v>15.17631538</v>
      </c>
      <c r="H4">
        <v>15.17602194</v>
      </c>
      <c r="J4">
        <f>G4*2*PI()</f>
        <v>95.355601812739579</v>
      </c>
      <c r="K4">
        <f>MOD(J4,2*PI())*360/(2*PI())</f>
        <v>63.473536799999991</v>
      </c>
    </row>
    <row r="5" spans="1:12">
      <c r="A5" t="s">
        <v>8</v>
      </c>
      <c r="B5" s="15">
        <v>5160</v>
      </c>
      <c r="C5">
        <v>28.33501455</v>
      </c>
      <c r="D5">
        <v>80.567166560000004</v>
      </c>
      <c r="E5">
        <v>-0.44887083</v>
      </c>
      <c r="F5">
        <v>0</v>
      </c>
      <c r="G5">
        <v>19.525674590000001</v>
      </c>
      <c r="H5">
        <v>19.536625699999998</v>
      </c>
      <c r="J5">
        <f t="shared" ref="J5:J6" si="0">G5*2*PI()</f>
        <v>122.68343169665781</v>
      </c>
      <c r="K5">
        <f t="shared" ref="K5:K6" si="1">MOD(J5,2*PI())*360/(2*PI())</f>
        <v>189.24285240000083</v>
      </c>
      <c r="L5">
        <f>K5-K4</f>
        <v>125.76931560000084</v>
      </c>
    </row>
    <row r="6" spans="1:12">
      <c r="A6" t="s">
        <v>9</v>
      </c>
      <c r="B6" s="3">
        <v>5221.7806</v>
      </c>
      <c r="C6">
        <v>24.847845289999999</v>
      </c>
      <c r="D6">
        <v>89.766180349999999</v>
      </c>
      <c r="E6">
        <v>-0.21492597999999999</v>
      </c>
      <c r="F6">
        <v>0</v>
      </c>
      <c r="G6">
        <v>19.754322420000001</v>
      </c>
      <c r="H6">
        <v>19.775828019999999</v>
      </c>
      <c r="J6">
        <f t="shared" si="0"/>
        <v>124.1200683826323</v>
      </c>
      <c r="K6">
        <f>MOD(J6,2*PI())*360/(2*PI())</f>
        <v>271.55607120000059</v>
      </c>
      <c r="L6">
        <f>K6-K5</f>
        <v>82.31321879999976</v>
      </c>
    </row>
    <row r="9" spans="1:12" s="13" customFormat="1">
      <c r="A9" s="12" t="s">
        <v>45</v>
      </c>
    </row>
    <row r="10" spans="1:12">
      <c r="A10" s="7" t="s">
        <v>36</v>
      </c>
      <c r="B10" s="9">
        <v>299792458</v>
      </c>
      <c r="C10" s="1" t="s">
        <v>37</v>
      </c>
      <c r="D10" t="s">
        <v>38</v>
      </c>
    </row>
    <row r="11" spans="1:12">
      <c r="A11" s="5" t="s">
        <v>40</v>
      </c>
      <c r="B11">
        <v>1</v>
      </c>
      <c r="C11" s="1" t="s">
        <v>41</v>
      </c>
      <c r="D11" t="s">
        <v>42</v>
      </c>
    </row>
    <row r="12" spans="1:12">
      <c r="A12" s="6" t="s">
        <v>14</v>
      </c>
      <c r="B12">
        <v>0.15</v>
      </c>
      <c r="C12" s="1" t="s">
        <v>18</v>
      </c>
    </row>
    <row r="13" spans="1:12">
      <c r="A13" s="7" t="s">
        <v>15</v>
      </c>
      <c r="B13">
        <v>1.5E-3</v>
      </c>
      <c r="C13" s="1" t="s">
        <v>39</v>
      </c>
      <c r="D13" t="s">
        <v>29</v>
      </c>
    </row>
    <row r="14" spans="1:12">
      <c r="A14" s="7" t="s">
        <v>16</v>
      </c>
      <c r="B14">
        <v>120</v>
      </c>
      <c r="C14" s="1" t="s">
        <v>17</v>
      </c>
    </row>
    <row r="15" spans="1:12">
      <c r="A15" s="7" t="s">
        <v>34</v>
      </c>
      <c r="B15">
        <v>0.93799999999999994</v>
      </c>
      <c r="C15" s="1" t="s">
        <v>35</v>
      </c>
    </row>
    <row r="16" spans="1:12">
      <c r="A16" s="7" t="s">
        <v>33</v>
      </c>
      <c r="B16">
        <f>SQRT(m0^2+p^2)</f>
        <v>120.00366596066972</v>
      </c>
      <c r="C16" s="1" t="s">
        <v>35</v>
      </c>
    </row>
    <row r="17" spans="1:5">
      <c r="A17" s="7" t="s">
        <v>19</v>
      </c>
      <c r="B17">
        <v>511000000</v>
      </c>
      <c r="C17" s="1" t="s">
        <v>20</v>
      </c>
      <c r="D17" t="s">
        <v>28</v>
      </c>
    </row>
    <row r="18" spans="1:5">
      <c r="A18" s="7" t="s">
        <v>31</v>
      </c>
      <c r="B18">
        <f>2*PI()*f</f>
        <v>3210707691.9687686</v>
      </c>
      <c r="C18" s="1" t="s">
        <v>32</v>
      </c>
    </row>
    <row r="19" spans="1:5">
      <c r="A19" s="7" t="s">
        <v>21</v>
      </c>
      <c r="B19">
        <v>26.13</v>
      </c>
    </row>
    <row r="20" spans="1:5">
      <c r="A20" s="4" t="s">
        <v>22</v>
      </c>
      <c r="B20">
        <f>C4</f>
        <v>30.303974910000001</v>
      </c>
    </row>
    <row r="21" spans="1:5">
      <c r="A21" s="4" t="s">
        <v>24</v>
      </c>
      <c r="B21">
        <f>C5</f>
        <v>28.33501455</v>
      </c>
    </row>
    <row r="22" spans="1:5">
      <c r="A22" s="4" t="s">
        <v>25</v>
      </c>
      <c r="B22">
        <f>C6</f>
        <v>24.847845289999999</v>
      </c>
    </row>
    <row r="23" spans="1:5">
      <c r="A23" s="4" t="s">
        <v>23</v>
      </c>
      <c r="B23">
        <f>J4</f>
        <v>95.355601812739579</v>
      </c>
      <c r="E23" s="8"/>
    </row>
    <row r="24" spans="1:5">
      <c r="A24" s="4" t="s">
        <v>26</v>
      </c>
      <c r="B24">
        <f>J5</f>
        <v>122.68343169665781</v>
      </c>
    </row>
    <row r="25" spans="1:5">
      <c r="A25" s="4" t="s">
        <v>27</v>
      </c>
      <c r="B25">
        <f>J6</f>
        <v>124.1200683826323</v>
      </c>
    </row>
    <row r="26" spans="1:5">
      <c r="A26" s="5"/>
    </row>
    <row r="27" spans="1:5">
      <c r="A27" s="14" t="s">
        <v>30</v>
      </c>
      <c r="B27" s="13">
        <f>σz*(V*w*SQRT(βx0*βx1)/(c_*(E/q)))*ABS(COS(μx1-μx0-PI()*Qx)/(2*SIN(PI()*Qx)))</f>
        <v>1.5868710136391855E-4</v>
      </c>
    </row>
    <row r="28" spans="1:5">
      <c r="A28" s="14" t="s">
        <v>30</v>
      </c>
      <c r="B28" s="13">
        <f>σz*(V*w*SQRT(βx0*βx2)/(c_*(E/q)))*ABS(COS(μx2-μx0-PI()*Qx)/(2*SIN(PI()*Qx)))</f>
        <v>6.9139784110319583E-4</v>
      </c>
    </row>
  </sheetData>
  <hyperlinks>
    <hyperlink ref="D1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Phase_advances</vt:lpstr>
      <vt:lpstr>c_</vt:lpstr>
      <vt:lpstr>E</vt:lpstr>
      <vt:lpstr>f</vt:lpstr>
      <vt:lpstr>m0</vt:lpstr>
      <vt:lpstr>p</vt:lpstr>
      <vt:lpstr>q</vt:lpstr>
      <vt:lpstr>Qx</vt:lpstr>
      <vt:lpstr>V</vt:lpstr>
      <vt:lpstr>w</vt:lpstr>
      <vt:lpstr>βx0</vt:lpstr>
      <vt:lpstr>βx1</vt:lpstr>
      <vt:lpstr>βx2</vt:lpstr>
      <vt:lpstr>μx0</vt:lpstr>
      <vt:lpstr>μx1</vt:lpstr>
      <vt:lpstr>μx2</vt:lpstr>
      <vt:lpstr>σz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berrig</cp:lastModifiedBy>
  <dcterms:created xsi:type="dcterms:W3CDTF">2010-09-20T20:58:17Z</dcterms:created>
  <dcterms:modified xsi:type="dcterms:W3CDTF">2010-10-12T14:29:45Z</dcterms:modified>
</cp:coreProperties>
</file>